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업무관련\10.System(사내 담당자 및 입출입 절차 등)\노사및조합관련\★대의원업무\자료실\임금계산\"/>
    </mc:Choice>
  </mc:AlternateContent>
  <xr:revisionPtr revIDLastSave="0" documentId="13_ncr:1_{A6A1ECD5-572A-4909-A5A0-40BFDE0F6884}" xr6:coauthVersionLast="47" xr6:coauthVersionMax="47" xr10:uidLastSave="{00000000-0000-0000-0000-000000000000}"/>
  <bookViews>
    <workbookView xWindow="-120" yWindow="-120" windowWidth="29040" windowHeight="15840" xr2:uid="{93535622-4FEC-44E9-BF7C-61ADF8C53BA5}"/>
  </bookViews>
  <sheets>
    <sheet name="파업월 급여계산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4" l="1"/>
  <c r="H9" i="4" s="1"/>
  <c r="G10" i="4"/>
  <c r="G11" i="4"/>
  <c r="G12" i="4"/>
  <c r="G13" i="4"/>
  <c r="G14" i="4"/>
  <c r="G15" i="4"/>
  <c r="G16" i="4"/>
  <c r="G17" i="4"/>
  <c r="G18" i="4"/>
  <c r="D21" i="4"/>
  <c r="C21" i="4"/>
  <c r="C28" i="4" s="1" a="1"/>
  <c r="C28" i="4" s="1"/>
  <c r="C29" i="4" s="1"/>
  <c r="E22" i="4"/>
  <c r="C27" i="4"/>
  <c r="E9" i="4"/>
  <c r="G23" i="4"/>
  <c r="G22" i="4" s="1"/>
  <c r="H22" i="4" s="1"/>
  <c r="G21" i="4" l="1" a="1"/>
  <c r="G21" i="4" s="1"/>
  <c r="H21" i="4" s="1"/>
  <c r="H25" i="4" s="1"/>
  <c r="E21" i="4"/>
  <c r="E2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손호제 연구원 MSV전동화운전성시험팀</author>
  </authors>
  <commentList>
    <comment ref="G8" authorId="0" shapeId="0" xr:uid="{ADF64C27-7E16-45B8-8EFB-1A77AAFCBBE8}">
      <text>
        <r>
          <rPr>
            <b/>
            <sz val="9"/>
            <color indexed="81"/>
            <rFont val="Genesis Sans Text Global Md"/>
            <charset val="129"/>
          </rPr>
          <t>예상 파업시간 입력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<sst xmlns="http://schemas.openxmlformats.org/spreadsheetml/2006/main" count="38" uniqueCount="37">
  <si>
    <t>기본급</t>
    <phoneticPr fontId="1" type="noConversion"/>
  </si>
  <si>
    <t>항 목</t>
    <phoneticPr fontId="1" type="noConversion"/>
  </si>
  <si>
    <t>근속수당</t>
    <phoneticPr fontId="1" type="noConversion"/>
  </si>
  <si>
    <t>연장근로개선수당</t>
    <phoneticPr fontId="1" type="noConversion"/>
  </si>
  <si>
    <t>고정연장근로수당</t>
    <phoneticPr fontId="1" type="noConversion"/>
  </si>
  <si>
    <t>가족수당</t>
    <phoneticPr fontId="1" type="noConversion"/>
  </si>
  <si>
    <t>직급수당(일반연구)</t>
    <phoneticPr fontId="1" type="noConversion"/>
  </si>
  <si>
    <t>통합수당</t>
    <phoneticPr fontId="1" type="noConversion"/>
  </si>
  <si>
    <t>단체개인연금</t>
    <phoneticPr fontId="1" type="noConversion"/>
  </si>
  <si>
    <t>임금체계개선 조정</t>
    <phoneticPr fontId="1" type="noConversion"/>
  </si>
  <si>
    <t>연구수당</t>
    <phoneticPr fontId="1" type="noConversion"/>
  </si>
  <si>
    <t>파업시간</t>
    <phoneticPr fontId="1" type="noConversion"/>
  </si>
  <si>
    <t>제수당</t>
    <phoneticPr fontId="1" type="noConversion"/>
  </si>
  <si>
    <t>월(月) 일수</t>
    <phoneticPr fontId="1" type="noConversion"/>
  </si>
  <si>
    <t>비 고</t>
    <phoneticPr fontId="1" type="noConversion"/>
  </si>
  <si>
    <t>월 상여금</t>
    <phoneticPr fontId="1" type="noConversion"/>
  </si>
  <si>
    <t>월 상여지급율</t>
    <phoneticPr fontId="1" type="noConversion"/>
  </si>
  <si>
    <r>
      <rPr>
        <b/>
        <sz val="11"/>
        <color theme="1"/>
        <rFont val="Genesis Sans Text KR"/>
        <family val="3"/>
        <charset val="129"/>
      </rPr>
      <t>[기본급/제수당 감액분 차감]</t>
    </r>
    <r>
      <rPr>
        <sz val="11"/>
        <color theme="1"/>
        <rFont val="Genesis Sans Text KR"/>
        <family val="2"/>
        <charset val="129"/>
      </rPr>
      <t xml:space="preserve">
</t>
    </r>
    <r>
      <rPr>
        <sz val="11"/>
        <color rgb="FF0000FF"/>
        <rFont val="Genesis Sans Text KR"/>
        <family val="3"/>
        <charset val="129"/>
      </rPr>
      <t>~7/24일 파업 18H 기준 계산시</t>
    </r>
    <r>
      <rPr>
        <sz val="11"/>
        <color theme="1"/>
        <rFont val="Genesis Sans Text KR"/>
        <family val="2"/>
        <charset val="129"/>
      </rPr>
      <t xml:space="preserve">
월(31일x8H)248H기준 
18H(파업참여)해당분 감액
기본급 x (18H/248H) 
제수당 x (18H/248H)</t>
    </r>
    <phoneticPr fontId="1" type="noConversion"/>
  </si>
  <si>
    <r>
      <t xml:space="preserve">230H(파업시수18H차감) / 248H * 50%(상여지급율) 값 </t>
    </r>
    <r>
      <rPr>
        <sz val="11"/>
        <color rgb="FF0000FF"/>
        <rFont val="Genesis Sans Text KR"/>
        <family val="3"/>
        <charset val="129"/>
      </rPr>
      <t>올림처리</t>
    </r>
    <phoneticPr fontId="1" type="noConversion"/>
  </si>
  <si>
    <t>제수당 합계(근속~연구수당)</t>
    <phoneticPr fontId="1" type="noConversion"/>
  </si>
  <si>
    <t>구통상시급</t>
    <phoneticPr fontId="1" type="noConversion"/>
  </si>
  <si>
    <t>통상시급</t>
    <phoneticPr fontId="1" type="noConversion"/>
  </si>
  <si>
    <t>구통상임금</t>
    <phoneticPr fontId="1" type="noConversion"/>
  </si>
  <si>
    <t>통상임금</t>
    <phoneticPr fontId="1" type="noConversion"/>
  </si>
  <si>
    <r>
      <t>6월
[</t>
    </r>
    <r>
      <rPr>
        <sz val="11"/>
        <color rgb="FF0000FF"/>
        <rFont val="Genesis Sans Text KR Medium"/>
        <family val="3"/>
        <charset val="129"/>
      </rPr>
      <t>정상근무</t>
    </r>
    <r>
      <rPr>
        <sz val="11"/>
        <color theme="1"/>
        <rFont val="Genesis Sans Text KR Medium"/>
        <family val="3"/>
        <charset val="129"/>
      </rPr>
      <t>]</t>
    </r>
    <phoneticPr fontId="1" type="noConversion"/>
  </si>
  <si>
    <r>
      <t>7월
[</t>
    </r>
    <r>
      <rPr>
        <sz val="11"/>
        <color rgb="FFFF0000"/>
        <rFont val="Genesis Sans Text KR Medium"/>
        <family val="3"/>
        <charset val="129"/>
      </rPr>
      <t>파업</t>
    </r>
    <r>
      <rPr>
        <sz val="11"/>
        <color theme="1"/>
        <rFont val="Genesis Sans Text KR Medium"/>
        <family val="3"/>
        <charset val="129"/>
      </rPr>
      <t>]</t>
    </r>
    <phoneticPr fontId="1" type="noConversion"/>
  </si>
  <si>
    <t>차이액 (감액)</t>
    <phoneticPr fontId="1" type="noConversion"/>
  </si>
  <si>
    <t>총 감액</t>
    <phoneticPr fontId="1" type="noConversion"/>
  </si>
  <si>
    <r>
      <rPr>
        <sz val="11"/>
        <color rgb="FF0000FF"/>
        <rFont val="Genesis Sans Text KR Medium"/>
        <family val="3"/>
        <charset val="129"/>
      </rPr>
      <t>예측계산</t>
    </r>
    <r>
      <rPr>
        <sz val="11"/>
        <color theme="1"/>
        <rFont val="Genesis Sans Text KR Medium"/>
        <family val="3"/>
        <charset val="129"/>
      </rPr>
      <t xml:space="preserve">
7월 (</t>
    </r>
    <r>
      <rPr>
        <sz val="11"/>
        <color rgb="FF0000FF"/>
        <rFont val="Genesis Sans Text KR Medium"/>
        <family val="3"/>
        <charset val="129"/>
      </rPr>
      <t>예시</t>
    </r>
    <r>
      <rPr>
        <sz val="11"/>
        <color theme="1"/>
        <rFont val="Genesis Sans Text KR Medium"/>
        <family val="3"/>
        <charset val="129"/>
      </rPr>
      <t>)</t>
    </r>
    <phoneticPr fontId="1" type="noConversion"/>
  </si>
  <si>
    <t>G10:19 각 값 내림처리</t>
    <phoneticPr fontId="1" type="noConversion"/>
  </si>
  <si>
    <t>예측 차이액 (감액)</t>
    <phoneticPr fontId="1" type="noConversion"/>
  </si>
  <si>
    <t>예측 총 감액</t>
    <phoneticPr fontId="1" type="noConversion"/>
  </si>
  <si>
    <r>
      <t xml:space="preserve">연월차수당(연월차1개)
</t>
    </r>
    <r>
      <rPr>
        <sz val="8"/>
        <color theme="0" tint="-0.499984740745262"/>
        <rFont val="Genesis Sans Text KR"/>
        <family val="3"/>
        <charset val="129"/>
      </rPr>
      <t>※ 구통상임금/30 x 150% 와 신통상임금/30 중 큰금액</t>
    </r>
    <phoneticPr fontId="1" type="noConversion"/>
  </si>
  <si>
    <r>
      <t xml:space="preserve">파업 1일(8H)감액분
</t>
    </r>
    <r>
      <rPr>
        <sz val="8"/>
        <color theme="0" tint="-0.499984740745262"/>
        <rFont val="Genesis Sans Text KR"/>
        <family val="3"/>
        <charset val="129"/>
      </rPr>
      <t>※ 파업 8H 기본급/제수당/월상여 감액</t>
    </r>
    <phoneticPr fontId="1" type="noConversion"/>
  </si>
  <si>
    <t>* 연월차(1개) vs 파업 1일(8H) 금액 비교</t>
    <phoneticPr fontId="1" type="noConversion"/>
  </si>
  <si>
    <r>
      <t>차이액</t>
    </r>
    <r>
      <rPr>
        <sz val="9"/>
        <color theme="1"/>
        <rFont val="Genesis Sans Text KR"/>
        <family val="3"/>
        <charset val="129"/>
      </rPr>
      <t xml:space="preserve"> (연월차수당 - 파업1일 감액분)</t>
    </r>
    <phoneticPr fontId="1" type="noConversion"/>
  </si>
  <si>
    <t>월급명세서 기준 입력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</si>
</sst>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00"/>
    <numFmt numFmtId="178" formatCode="0.0"/>
    <numFmt numFmtId="179" formatCode="0.0%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Genesis Sans Text KR"/>
      <family val="2"/>
      <charset val="129"/>
    </font>
    <font>
      <b/>
      <sz val="11"/>
      <color theme="1"/>
      <name val="Genesis Sans Text KR"/>
      <family val="3"/>
      <charset val="129"/>
    </font>
    <font>
      <sz val="11"/>
      <color theme="1"/>
      <name val="Genesis Sans Text KR"/>
      <family val="3"/>
      <charset val="129"/>
    </font>
    <font>
      <sz val="11"/>
      <color theme="1"/>
      <name val="Genesis Sans Text KR"/>
      <family val="2"/>
      <charset val="129"/>
    </font>
    <font>
      <sz val="12"/>
      <color theme="1"/>
      <name val="Genesis Sans Text KR"/>
      <family val="3"/>
      <charset val="129"/>
    </font>
    <font>
      <sz val="12"/>
      <color rgb="FFFF0000"/>
      <name val="Genesis Sans Text KR"/>
      <family val="3"/>
      <charset val="129"/>
    </font>
    <font>
      <b/>
      <sz val="12"/>
      <color rgb="FF0000FF"/>
      <name val="Genesis Sans Text KR"/>
      <family val="3"/>
      <charset val="129"/>
    </font>
    <font>
      <b/>
      <sz val="11"/>
      <color rgb="FF0000FF"/>
      <name val="Genesis Sans Text KR"/>
      <family val="2"/>
      <charset val="129"/>
    </font>
    <font>
      <b/>
      <sz val="11"/>
      <color rgb="FF0000FF"/>
      <name val="Genesis Sans Text KR"/>
      <family val="3"/>
      <charset val="129"/>
    </font>
    <font>
      <sz val="12"/>
      <color rgb="FF0000FF"/>
      <name val="Genesis Sans Text KR"/>
      <family val="3"/>
      <charset val="129"/>
    </font>
    <font>
      <sz val="11"/>
      <color rgb="FF0000FF"/>
      <name val="Genesis Sans Text KR"/>
      <family val="3"/>
      <charset val="129"/>
    </font>
    <font>
      <sz val="10"/>
      <color theme="1"/>
      <name val="Genesis Sans Text KR"/>
      <family val="2"/>
      <charset val="129"/>
    </font>
    <font>
      <sz val="10"/>
      <color theme="1"/>
      <name val="Genesis Sans Text KR"/>
      <family val="3"/>
      <charset val="129"/>
    </font>
    <font>
      <b/>
      <sz val="12"/>
      <color rgb="FFFF0000"/>
      <name val="Genesis Sans Text KR"/>
      <family val="2"/>
      <charset val="129"/>
    </font>
    <font>
      <b/>
      <sz val="12"/>
      <color rgb="FFFF0000"/>
      <name val="Genesis Sans Text KR"/>
      <family val="3"/>
      <charset val="129"/>
    </font>
    <font>
      <sz val="11"/>
      <color theme="1"/>
      <name val="Genesis Sans Text KR Medium"/>
      <family val="2"/>
      <charset val="129"/>
    </font>
    <font>
      <sz val="11"/>
      <color theme="1"/>
      <name val="Genesis Sans Text KR Medium"/>
      <family val="3"/>
      <charset val="129"/>
    </font>
    <font>
      <sz val="11"/>
      <color rgb="FF0000FF"/>
      <name val="Genesis Sans Text KR Medium"/>
      <family val="3"/>
      <charset val="129"/>
    </font>
    <font>
      <sz val="11"/>
      <color rgb="FFFF0000"/>
      <name val="Genesis Sans Text KR Medium"/>
      <family val="3"/>
      <charset val="129"/>
    </font>
    <font>
      <sz val="12"/>
      <color rgb="FF0000FF"/>
      <name val="Genesis Sans Text KR"/>
      <family val="2"/>
      <charset val="129"/>
    </font>
    <font>
      <b/>
      <sz val="9"/>
      <color indexed="81"/>
      <name val="Genesis Sans Text Global Md"/>
      <charset val="129"/>
    </font>
    <font>
      <sz val="8"/>
      <color theme="0" tint="-0.499984740745262"/>
      <name val="Genesis Sans Text KR"/>
      <family val="3"/>
      <charset val="129"/>
    </font>
    <font>
      <sz val="9"/>
      <color theme="1"/>
      <name val="Genesis Sans Text KR"/>
      <family val="3"/>
      <charset val="129"/>
    </font>
    <font>
      <sz val="10"/>
      <color rgb="FF0000FF"/>
      <name val="Genesis Sans Text KR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2" fontId="4" fillId="3" borderId="1" xfId="0" applyNumberFormat="1" applyFont="1" applyFill="1" applyBorder="1" applyAlignment="1">
      <alignment horizontal="center" vertical="center"/>
    </xf>
    <xf numFmtId="177" fontId="4" fillId="3" borderId="0" xfId="0" applyNumberFormat="1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9" fontId="11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9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178" fontId="9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8" fontId="9" fillId="3" borderId="0" xfId="0" applyNumberFormat="1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0" fontId="5" fillId="3" borderId="3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ED5A-0633-4E51-ABCE-A404E886348E}">
  <dimension ref="A1:J29"/>
  <sheetViews>
    <sheetView tabSelected="1" zoomScaleNormal="100" workbookViewId="0">
      <selection activeCell="D22" sqref="D22"/>
    </sheetView>
  </sheetViews>
  <sheetFormatPr defaultRowHeight="15.75" x14ac:dyDescent="0.3"/>
  <cols>
    <col min="1" max="1" width="9.5" style="2" customWidth="1"/>
    <col min="2" max="2" width="26.375" style="2" bestFit="1" customWidth="1"/>
    <col min="3" max="5" width="16.625" style="2" customWidth="1"/>
    <col min="6" max="6" width="6" style="2" customWidth="1"/>
    <col min="7" max="8" width="15.5" style="2" customWidth="1"/>
    <col min="9" max="9" width="38.25" style="2" customWidth="1"/>
    <col min="10" max="10" width="9" style="2"/>
    <col min="11" max="11" width="12.5" style="2" bestFit="1" customWidth="1"/>
    <col min="12" max="16384" width="9" style="2"/>
  </cols>
  <sheetData>
    <row r="1" spans="1:10" s="1" customFormat="1" ht="13.5" x14ac:dyDescent="0.3">
      <c r="A1" s="15" t="s">
        <v>22</v>
      </c>
      <c r="B1" s="60"/>
    </row>
    <row r="2" spans="1:10" s="1" customFormat="1" ht="13.5" x14ac:dyDescent="0.3">
      <c r="A2" s="15" t="s">
        <v>23</v>
      </c>
      <c r="B2" s="60"/>
    </row>
    <row r="3" spans="1:10" s="1" customFormat="1" ht="13.5" x14ac:dyDescent="0.3">
      <c r="A3" s="15" t="s">
        <v>20</v>
      </c>
      <c r="B3" s="60"/>
    </row>
    <row r="4" spans="1:10" s="1" customFormat="1" ht="13.5" x14ac:dyDescent="0.3">
      <c r="A4" s="15" t="s">
        <v>21</v>
      </c>
      <c r="B4" s="60"/>
    </row>
    <row r="5" spans="1:10" s="1" customFormat="1" ht="14.25" thickBot="1" x14ac:dyDescent="0.35">
      <c r="C5" s="41" t="s">
        <v>36</v>
      </c>
      <c r="D5" s="41" t="s">
        <v>36</v>
      </c>
    </row>
    <row r="6" spans="1:10" ht="32.25" thickBot="1" x14ac:dyDescent="0.35">
      <c r="A6" s="46" t="s">
        <v>1</v>
      </c>
      <c r="B6" s="47"/>
      <c r="C6" s="20" t="s">
        <v>24</v>
      </c>
      <c r="D6" s="20" t="s">
        <v>25</v>
      </c>
      <c r="E6" s="21" t="s">
        <v>26</v>
      </c>
      <c r="F6" s="18"/>
      <c r="G6" s="31" t="s">
        <v>28</v>
      </c>
      <c r="H6" s="31" t="s">
        <v>30</v>
      </c>
      <c r="I6" s="14" t="s">
        <v>14</v>
      </c>
    </row>
    <row r="7" spans="1:10" ht="16.5" x14ac:dyDescent="0.3">
      <c r="A7" s="45" t="s">
        <v>13</v>
      </c>
      <c r="B7" s="45"/>
      <c r="C7" s="38"/>
      <c r="D7" s="19">
        <v>31</v>
      </c>
      <c r="E7" s="19"/>
      <c r="F7" s="16"/>
      <c r="G7" s="3">
        <v>31</v>
      </c>
      <c r="H7" s="3"/>
      <c r="I7" s="4"/>
    </row>
    <row r="8" spans="1:10" ht="17.25" thickBot="1" x14ac:dyDescent="0.35">
      <c r="A8" s="43" t="s">
        <v>11</v>
      </c>
      <c r="B8" s="44"/>
      <c r="C8" s="23">
        <v>0</v>
      </c>
      <c r="D8" s="22">
        <v>18</v>
      </c>
      <c r="E8" s="23"/>
      <c r="F8" s="16"/>
      <c r="G8" s="30">
        <v>18</v>
      </c>
      <c r="H8" s="34"/>
      <c r="I8" s="4"/>
    </row>
    <row r="9" spans="1:10" ht="17.25" thickBot="1" x14ac:dyDescent="0.35">
      <c r="A9" s="58" t="s">
        <v>0</v>
      </c>
      <c r="B9" s="59"/>
      <c r="C9" s="37"/>
      <c r="D9" s="24"/>
      <c r="E9" s="26">
        <f>C9-D9</f>
        <v>0</v>
      </c>
      <c r="F9" s="16"/>
      <c r="G9" s="5">
        <f>ROUNDDOWN(C9*(1-($D$8/($D$7*8))),0)</f>
        <v>0</v>
      </c>
      <c r="H9" s="5">
        <f>C9-G9</f>
        <v>0</v>
      </c>
      <c r="I9" s="51" t="s">
        <v>17</v>
      </c>
      <c r="J9" s="6"/>
    </row>
    <row r="10" spans="1:10" ht="16.5" x14ac:dyDescent="0.3">
      <c r="A10" s="55" t="s">
        <v>12</v>
      </c>
      <c r="B10" s="19" t="s">
        <v>2</v>
      </c>
      <c r="C10" s="38"/>
      <c r="D10" s="19"/>
      <c r="E10" s="19"/>
      <c r="F10" s="16"/>
      <c r="G10" s="5">
        <f t="shared" ref="G10:G18" si="0">C10*(1-($D$8/($D$7*8)))</f>
        <v>0</v>
      </c>
      <c r="H10" s="5"/>
      <c r="I10" s="52"/>
    </row>
    <row r="11" spans="1:10" ht="16.5" x14ac:dyDescent="0.3">
      <c r="A11" s="56"/>
      <c r="B11" s="3" t="s">
        <v>3</v>
      </c>
      <c r="C11" s="29"/>
      <c r="D11" s="3"/>
      <c r="E11" s="3"/>
      <c r="F11" s="16"/>
      <c r="G11" s="5">
        <f t="shared" si="0"/>
        <v>0</v>
      </c>
      <c r="H11" s="5"/>
      <c r="I11" s="52"/>
    </row>
    <row r="12" spans="1:10" ht="16.5" x14ac:dyDescent="0.3">
      <c r="A12" s="56"/>
      <c r="B12" s="3" t="s">
        <v>4</v>
      </c>
      <c r="C12" s="29"/>
      <c r="D12" s="3"/>
      <c r="E12" s="3"/>
      <c r="F12" s="16"/>
      <c r="G12" s="5">
        <f t="shared" si="0"/>
        <v>0</v>
      </c>
      <c r="H12" s="5"/>
      <c r="I12" s="52"/>
    </row>
    <row r="13" spans="1:10" ht="16.5" x14ac:dyDescent="0.3">
      <c r="A13" s="56"/>
      <c r="B13" s="3" t="s">
        <v>5</v>
      </c>
      <c r="C13" s="29"/>
      <c r="D13" s="3"/>
      <c r="E13" s="3"/>
      <c r="F13" s="16"/>
      <c r="G13" s="5">
        <f t="shared" si="0"/>
        <v>0</v>
      </c>
      <c r="H13" s="5"/>
      <c r="I13" s="52"/>
    </row>
    <row r="14" spans="1:10" ht="16.5" x14ac:dyDescent="0.3">
      <c r="A14" s="56"/>
      <c r="B14" s="3" t="s">
        <v>6</v>
      </c>
      <c r="C14" s="29"/>
      <c r="D14" s="3"/>
      <c r="E14" s="3"/>
      <c r="F14" s="16"/>
      <c r="G14" s="5">
        <f t="shared" si="0"/>
        <v>0</v>
      </c>
      <c r="H14" s="5"/>
      <c r="I14" s="52"/>
    </row>
    <row r="15" spans="1:10" ht="16.5" x14ac:dyDescent="0.3">
      <c r="A15" s="56"/>
      <c r="B15" s="3" t="s">
        <v>7</v>
      </c>
      <c r="C15" s="29"/>
      <c r="D15" s="3"/>
      <c r="E15" s="3"/>
      <c r="F15" s="16"/>
      <c r="G15" s="5">
        <f t="shared" si="0"/>
        <v>0</v>
      </c>
      <c r="H15" s="5"/>
      <c r="I15" s="52"/>
    </row>
    <row r="16" spans="1:10" ht="16.5" x14ac:dyDescent="0.3">
      <c r="A16" s="56"/>
      <c r="B16" s="3" t="s">
        <v>8</v>
      </c>
      <c r="C16" s="29"/>
      <c r="D16" s="3"/>
      <c r="E16" s="3"/>
      <c r="F16" s="16"/>
      <c r="G16" s="5">
        <f t="shared" si="0"/>
        <v>0</v>
      </c>
      <c r="H16" s="5"/>
      <c r="I16" s="52"/>
    </row>
    <row r="17" spans="1:9" ht="16.5" x14ac:dyDescent="0.3">
      <c r="A17" s="56"/>
      <c r="B17" s="3" t="s">
        <v>9</v>
      </c>
      <c r="C17" s="29"/>
      <c r="D17" s="3"/>
      <c r="E17" s="3"/>
      <c r="F17" s="16"/>
      <c r="G17" s="5">
        <f t="shared" si="0"/>
        <v>0</v>
      </c>
      <c r="H17" s="5"/>
      <c r="I17" s="52"/>
    </row>
    <row r="18" spans="1:9" ht="16.5" x14ac:dyDescent="0.3">
      <c r="A18" s="56"/>
      <c r="B18" s="3" t="s">
        <v>10</v>
      </c>
      <c r="C18" s="29"/>
      <c r="D18" s="3"/>
      <c r="E18" s="3"/>
      <c r="F18" s="16"/>
      <c r="G18" s="5">
        <f t="shared" si="0"/>
        <v>0</v>
      </c>
      <c r="H18" s="5"/>
      <c r="I18" s="52"/>
    </row>
    <row r="19" spans="1:9" ht="16.5" x14ac:dyDescent="0.3">
      <c r="A19" s="57"/>
      <c r="B19" s="23"/>
      <c r="C19" s="42"/>
      <c r="D19" s="23"/>
      <c r="E19" s="23"/>
      <c r="F19" s="16"/>
      <c r="G19" s="5"/>
      <c r="H19" s="5"/>
      <c r="I19" s="7"/>
    </row>
    <row r="20" spans="1:9" ht="17.25" thickBot="1" x14ac:dyDescent="0.35">
      <c r="A20" s="57"/>
      <c r="B20" s="23"/>
      <c r="C20" s="42"/>
      <c r="D20" s="23"/>
      <c r="E20" s="23"/>
      <c r="F20" s="16"/>
      <c r="G20" s="5"/>
      <c r="H20" s="5"/>
      <c r="I20" s="7"/>
    </row>
    <row r="21" spans="1:9" ht="24" customHeight="1" thickBot="1" x14ac:dyDescent="0.35">
      <c r="A21" s="53" t="s">
        <v>19</v>
      </c>
      <c r="B21" s="54"/>
      <c r="C21" s="24">
        <f>SUM(C10:C20)</f>
        <v>0</v>
      </c>
      <c r="D21" s="24">
        <f>SUM(D10:D20)</f>
        <v>0</v>
      </c>
      <c r="E21" s="26">
        <f t="shared" ref="E21:E22" si="1">C21-D21</f>
        <v>0</v>
      </c>
      <c r="F21" s="16"/>
      <c r="G21" s="5" cm="1">
        <f t="array" ref="G21">SUMPRODUCT(ROUNDDOWN(G10:G20, 0))</f>
        <v>0</v>
      </c>
      <c r="H21" s="5">
        <f t="shared" ref="H21:H22" si="2">C21-G21</f>
        <v>0</v>
      </c>
      <c r="I21" s="7" t="s">
        <v>29</v>
      </c>
    </row>
    <row r="22" spans="1:9" ht="31.5" customHeight="1" x14ac:dyDescent="0.3">
      <c r="A22" s="45" t="s">
        <v>15</v>
      </c>
      <c r="B22" s="45"/>
      <c r="C22" s="38"/>
      <c r="D22" s="19"/>
      <c r="E22" s="27">
        <f t="shared" si="1"/>
        <v>0</v>
      </c>
      <c r="F22" s="16"/>
      <c r="G22" s="5">
        <f>ROUNDDOWN(B1*G23,0)</f>
        <v>0</v>
      </c>
      <c r="H22" s="5">
        <f t="shared" si="2"/>
        <v>0</v>
      </c>
      <c r="I22" s="8"/>
    </row>
    <row r="23" spans="1:9" ht="31.5" customHeight="1" x14ac:dyDescent="0.3">
      <c r="A23" s="50" t="s">
        <v>16</v>
      </c>
      <c r="B23" s="50"/>
      <c r="C23" s="9">
        <v>0.5</v>
      </c>
      <c r="D23" s="10">
        <v>0.47</v>
      </c>
      <c r="E23" s="11"/>
      <c r="F23" s="17"/>
      <c r="G23" s="12">
        <f>ROUNDUP((D7*8-D8)/(D7*8)*C23,2)</f>
        <v>0.47000000000000003</v>
      </c>
      <c r="H23" s="12"/>
      <c r="I23" s="13" t="s">
        <v>18</v>
      </c>
    </row>
    <row r="24" spans="1:9" ht="22.5" customHeight="1" x14ac:dyDescent="0.3">
      <c r="E24" s="28" t="s">
        <v>27</v>
      </c>
      <c r="H24" s="35" t="s">
        <v>31</v>
      </c>
    </row>
    <row r="25" spans="1:9" ht="22.5" customHeight="1" x14ac:dyDescent="0.3">
      <c r="E25" s="25">
        <f>SUM(E9+E21+E22)</f>
        <v>0</v>
      </c>
      <c r="H25" s="33">
        <f>SUM(H9+H21+H22)</f>
        <v>0</v>
      </c>
    </row>
    <row r="26" spans="1:9" ht="22.5" customHeight="1" x14ac:dyDescent="0.3">
      <c r="A26" s="39" t="s">
        <v>34</v>
      </c>
      <c r="E26" s="32"/>
      <c r="H26" s="36"/>
    </row>
    <row r="27" spans="1:9" ht="30.75" customHeight="1" x14ac:dyDescent="0.3">
      <c r="A27" s="48" t="s">
        <v>32</v>
      </c>
      <c r="B27" s="49"/>
      <c r="C27" s="7">
        <f>MAX(B2/30, B1/30*1.5)</f>
        <v>0</v>
      </c>
    </row>
    <row r="28" spans="1:9" ht="30.75" customHeight="1" x14ac:dyDescent="0.3">
      <c r="A28" s="48" t="s">
        <v>33</v>
      </c>
      <c r="B28" s="49"/>
      <c r="C28" s="7" cm="1">
        <f t="array" ref="C28">(C9-ROUNDDOWN(C9*(1-(8/($D$7*8))),0))+(C21-SUMPRODUCT(ROUNDDOWN(C10:C20*(1-(8/($D$7*8))), 0)))+(C22-ROUNDDOWN(
    B1 * ROUNDUP((D7*8-8)/(D7*8)*C23, 2), 0))</f>
        <v>0</v>
      </c>
    </row>
    <row r="29" spans="1:9" x14ac:dyDescent="0.3">
      <c r="A29" s="48" t="s">
        <v>35</v>
      </c>
      <c r="B29" s="49"/>
      <c r="C29" s="40">
        <f>C27-C28</f>
        <v>0</v>
      </c>
    </row>
  </sheetData>
  <mergeCells count="12">
    <mergeCell ref="I9:I18"/>
    <mergeCell ref="A21:B21"/>
    <mergeCell ref="A10:A20"/>
    <mergeCell ref="A27:B27"/>
    <mergeCell ref="A28:B28"/>
    <mergeCell ref="A22:B22"/>
    <mergeCell ref="A9:B9"/>
    <mergeCell ref="A8:B8"/>
    <mergeCell ref="A7:B7"/>
    <mergeCell ref="A6:B6"/>
    <mergeCell ref="A29:B29"/>
    <mergeCell ref="A23:B23"/>
  </mergeCells>
  <phoneticPr fontId="1" type="noConversion"/>
  <pageMargins left="0.7" right="0.7" top="0.75" bottom="0.75" header="0.3" footer="0.3"/>
  <headerFooter>
    <oddFooter>&amp;L_x000D_&amp;1#&amp;"Aptos"&amp;10&amp;K000000 본 문서는 현대자동차·기아의 정보자산으로 귀사와의 비밀유지계약 및 제반법률에 따라 법적 보호를 받습니다.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파업월 급여계산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손호제 연구원 MSV전동화운전성시험팀</dc:creator>
  <cp:lastModifiedBy>손호제 연구원 MSV전동화운전성시험팀</cp:lastModifiedBy>
  <dcterms:created xsi:type="dcterms:W3CDTF">2026-07-24T04:49:35Z</dcterms:created>
  <dcterms:modified xsi:type="dcterms:W3CDTF">2026-07-27T00:42:39Z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883e49-c40c-4c70-af6e-4047d87bba49_Enabled">
    <vt:lpwstr>true</vt:lpwstr>
  </property>
  <property fmtid="{D5CDD505-2E9C-101B-9397-08002B2CF9AE}" pid="3" name="MSIP_Label_84883e49-c40c-4c70-af6e-4047d87bba49_SetDate">
    <vt:lpwstr>2026-07-27T00:25:46Z</vt:lpwstr>
  </property>
  <property fmtid="{D5CDD505-2E9C-101B-9397-08002B2CF9AE}" pid="4" name="MSIP_Label_84883e49-c40c-4c70-af6e-4047d87bba49_Method">
    <vt:lpwstr>Privileged</vt:lpwstr>
  </property>
  <property fmtid="{D5CDD505-2E9C-101B-9397-08002B2CF9AE}" pid="5" name="MSIP_Label_84883e49-c40c-4c70-af6e-4047d87bba49_Name">
    <vt:lpwstr>평문 (AnyUser)</vt:lpwstr>
  </property>
  <property fmtid="{D5CDD505-2E9C-101B-9397-08002B2CF9AE}" pid="6" name="MSIP_Label_84883e49-c40c-4c70-af6e-4047d87bba49_SiteId">
    <vt:lpwstr>f85ca5f1-aa23-4252-a83a-443d333b1fe7</vt:lpwstr>
  </property>
  <property fmtid="{D5CDD505-2E9C-101B-9397-08002B2CF9AE}" pid="7" name="MSIP_Label_84883e49-c40c-4c70-af6e-4047d87bba49_ActionId">
    <vt:lpwstr>29414163-c888-4aa9-832e-e8152b944a6d</vt:lpwstr>
  </property>
  <property fmtid="{D5CDD505-2E9C-101B-9397-08002B2CF9AE}" pid="8" name="MSIP_Label_84883e49-c40c-4c70-af6e-4047d87bba49_ContentBits">
    <vt:lpwstr>2</vt:lpwstr>
  </property>
  <property fmtid="{D5CDD505-2E9C-101B-9397-08002B2CF9AE}" pid="9" name="MSIP_Label_84883e49-c40c-4c70-af6e-4047d87bba49_Tag">
    <vt:lpwstr>10, 0, 1, 1</vt:lpwstr>
  </property>
</Properties>
</file>